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1\Desktop\"/>
    </mc:Choice>
  </mc:AlternateContent>
  <xr:revisionPtr revIDLastSave="0" documentId="8_{518F260B-5075-4F23-B86B-D1F28B1E1917}" xr6:coauthVersionLast="37" xr6:coauthVersionMax="37" xr10:uidLastSave="{00000000-0000-0000-0000-000000000000}"/>
  <bookViews>
    <workbookView xWindow="0" yWindow="0" windowWidth="19200" windowHeight="6940" xr2:uid="{00000000-000D-0000-FFFF-FFFF00000000}"/>
  </bookViews>
  <sheets>
    <sheet name="List1" sheetId="1" r:id="rId1"/>
    <sheet name="List2" sheetId="2" r:id="rId2"/>
    <sheet name="List3" sheetId="3" r:id="rId3"/>
  </sheets>
  <calcPr calcId="179021"/>
</workbook>
</file>

<file path=xl/calcChain.xml><?xml version="1.0" encoding="utf-8"?>
<calcChain xmlns="http://schemas.openxmlformats.org/spreadsheetml/2006/main">
  <c r="F77" i="1" l="1"/>
  <c r="F78" i="1"/>
  <c r="F79" i="1"/>
  <c r="F80" i="1"/>
  <c r="F81" i="1"/>
  <c r="F82" i="1"/>
  <c r="F83" i="1"/>
  <c r="F75" i="1"/>
  <c r="G6" i="1"/>
  <c r="G8" i="1"/>
  <c r="G10" i="1"/>
  <c r="G14" i="1"/>
  <c r="G15" i="1"/>
  <c r="G16" i="1"/>
  <c r="G18" i="1"/>
  <c r="G19" i="1"/>
  <c r="G20" i="1"/>
  <c r="G21" i="1"/>
  <c r="G24" i="1"/>
  <c r="G25" i="1"/>
  <c r="G27" i="1"/>
  <c r="G29" i="1"/>
  <c r="G30" i="1"/>
  <c r="G31" i="1"/>
  <c r="G38" i="1"/>
  <c r="G40" i="1"/>
  <c r="G41" i="1"/>
  <c r="G42" i="1"/>
  <c r="G45" i="1"/>
  <c r="G46" i="1"/>
  <c r="G56" i="1"/>
  <c r="G57" i="1"/>
  <c r="G60" i="1"/>
  <c r="G63" i="1"/>
  <c r="C84" i="1"/>
  <c r="D84" i="1"/>
  <c r="F84" i="1" s="1"/>
  <c r="D62" i="1"/>
  <c r="C5" i="1"/>
  <c r="D54" i="1"/>
  <c r="D43" i="1"/>
  <c r="D44" i="1"/>
  <c r="D36" i="1"/>
  <c r="D23" i="1"/>
  <c r="D17" i="1"/>
  <c r="D12" i="1" s="1"/>
  <c r="D13" i="1"/>
  <c r="D9" i="1"/>
  <c r="D7" i="1"/>
  <c r="D5" i="1"/>
  <c r="D4" i="1" l="1"/>
  <c r="D49" i="1" s="1"/>
  <c r="D70" i="1" s="1"/>
  <c r="B84" i="1"/>
  <c r="E62" i="1"/>
  <c r="G62" i="1" s="1"/>
  <c r="E54" i="1"/>
  <c r="G54" i="1" s="1"/>
  <c r="E44" i="1"/>
  <c r="E36" i="1"/>
  <c r="G36" i="1" s="1"/>
  <c r="E33" i="1"/>
  <c r="E23" i="1"/>
  <c r="G23" i="1" s="1"/>
  <c r="E17" i="1"/>
  <c r="G17" i="1" s="1"/>
  <c r="E13" i="1"/>
  <c r="G13" i="1" s="1"/>
  <c r="C7" i="1"/>
  <c r="E7" i="1"/>
  <c r="G7" i="1" s="1"/>
  <c r="E5" i="1"/>
  <c r="G5" i="1" s="1"/>
  <c r="E9" i="1"/>
  <c r="G9" i="1" s="1"/>
  <c r="C44" i="1"/>
  <c r="C43" i="1" s="1"/>
  <c r="C36" i="1"/>
  <c r="C23" i="1"/>
  <c r="C17" i="1"/>
  <c r="C13" i="1"/>
  <c r="C9" i="1"/>
  <c r="C4" i="1" s="1"/>
  <c r="E43" i="1" l="1"/>
  <c r="G43" i="1" s="1"/>
  <c r="G44" i="1"/>
  <c r="E4" i="1"/>
  <c r="G4" i="1" s="1"/>
  <c r="E12" i="1"/>
  <c r="G12" i="1" s="1"/>
  <c r="C12" i="1"/>
  <c r="C49" i="1" l="1"/>
  <c r="C70" i="1" s="1"/>
  <c r="E49" i="1"/>
  <c r="E70" i="1" l="1"/>
  <c r="G70" i="1" s="1"/>
  <c r="G49" i="1"/>
</calcChain>
</file>

<file path=xl/sharedStrings.xml><?xml version="1.0" encoding="utf-8"?>
<sst xmlns="http://schemas.openxmlformats.org/spreadsheetml/2006/main" count="112" uniqueCount="105">
  <si>
    <t>PLAN: RASHODI I IZDACI</t>
  </si>
  <si>
    <t>Račun rashoda/izdataka</t>
  </si>
  <si>
    <t>Naziv računa</t>
  </si>
  <si>
    <t>Plaće</t>
  </si>
  <si>
    <t>Plaće za redovan rad</t>
  </si>
  <si>
    <t>Ostali rashodi za zaposlene</t>
  </si>
  <si>
    <t>Doprinosi za zdravstv. osig.</t>
  </si>
  <si>
    <t>Doprinosi za zapošljavanje</t>
  </si>
  <si>
    <t>Materijalni rashodi</t>
  </si>
  <si>
    <t>Službena putovanja</t>
  </si>
  <si>
    <t>Naknade za prijevoz, rad na t.</t>
  </si>
  <si>
    <t>Stručno usavršavanje zap.</t>
  </si>
  <si>
    <t>Uredski materijal i ostali mat.</t>
  </si>
  <si>
    <t>Energija</t>
  </si>
  <si>
    <t>Mat. i dijelovi za tek. i inv. od.</t>
  </si>
  <si>
    <t>Sitni inventar</t>
  </si>
  <si>
    <t>Materijal i sirovine</t>
  </si>
  <si>
    <t>Usluge telefona, pošte i pr.</t>
  </si>
  <si>
    <t>Usluge tekućeg i inv. odr.</t>
  </si>
  <si>
    <t>Usluge promidžbe i inform.</t>
  </si>
  <si>
    <t>Komunalne usluge</t>
  </si>
  <si>
    <t>Zakupnine</t>
  </si>
  <si>
    <t>Zdravstvene  usluge</t>
  </si>
  <si>
    <t>Intelektualne i osobne usl.</t>
  </si>
  <si>
    <t>Računalne usluge</t>
  </si>
  <si>
    <t>Ostale usluge</t>
  </si>
  <si>
    <t>Nak.osob.izvan rad.odnosa(volon.)</t>
  </si>
  <si>
    <t>Pomoćnici u nastavi</t>
  </si>
  <si>
    <t>Premije osiguranja</t>
  </si>
  <si>
    <t>Reprezentacija</t>
  </si>
  <si>
    <t>Članarine</t>
  </si>
  <si>
    <t>Pristojbe i naknade</t>
  </si>
  <si>
    <t>Troškovi sudskih postupaka</t>
  </si>
  <si>
    <t>Ost..rash.-kotiz.za natj.,ostalo</t>
  </si>
  <si>
    <t>Financijski rashodi</t>
  </si>
  <si>
    <t>Bankarske usluge i platni pr.</t>
  </si>
  <si>
    <t>Zatezne kamate</t>
  </si>
  <si>
    <t>UKUPNO AKTIVNOST</t>
  </si>
  <si>
    <t>AOP 148</t>
  </si>
  <si>
    <t>Plan 2021.</t>
  </si>
  <si>
    <t>FI 2021</t>
  </si>
  <si>
    <t>KAPITALNI PROJEKT 01</t>
  </si>
  <si>
    <t>01       NABAVA OPREME</t>
  </si>
  <si>
    <t>Rashodi za nabavu proizvedene dugotrajne imovine</t>
  </si>
  <si>
    <t>Računala, namještaj</t>
  </si>
  <si>
    <t>Knjige</t>
  </si>
  <si>
    <t>Licence</t>
  </si>
  <si>
    <t>UKUPNO PROJEKT</t>
  </si>
  <si>
    <t>KAPITALNI PROJEKT 02</t>
  </si>
  <si>
    <t>Dodatna ulaganja</t>
  </si>
  <si>
    <t>UKUPNO</t>
  </si>
  <si>
    <t>SVEUKUPNO RASHODI</t>
  </si>
  <si>
    <t>Stambeni objekti</t>
  </si>
  <si>
    <t>REBALANS</t>
  </si>
  <si>
    <t>FI 2021.</t>
  </si>
  <si>
    <t>PR RAS</t>
  </si>
  <si>
    <r>
      <t>GIMNAZIJA SISAK</t>
    </r>
    <r>
      <rPr>
        <b/>
        <i/>
        <sz val="18"/>
        <color rgb="FF0070C0"/>
        <rFont val="Calibri"/>
        <family val="2"/>
        <charset val="238"/>
        <scheme val="minor"/>
      </rPr>
      <t xml:space="preserve"> REALIZACIJA PRORAČUNA 2021. GODINE</t>
    </r>
  </si>
  <si>
    <t>AOP 147</t>
  </si>
  <si>
    <t>AOP 153</t>
  </si>
  <si>
    <t>AOP 154</t>
  </si>
  <si>
    <t>PLAN:  PRIHODI I PRIMICI</t>
  </si>
  <si>
    <t>641-Opći prihodi i primici</t>
  </si>
  <si>
    <t>632-Pomoći od tijela EU</t>
  </si>
  <si>
    <t>671-Županijski  proračun-dec.</t>
  </si>
  <si>
    <t>636-Državni proračun</t>
  </si>
  <si>
    <t>AOP 063</t>
  </si>
  <si>
    <t>652-Prihodi za posebne namjene</t>
  </si>
  <si>
    <t>671-Pomoći</t>
  </si>
  <si>
    <t>663-Donacije</t>
  </si>
  <si>
    <t>711-Nef.imovina</t>
  </si>
  <si>
    <t>UKUPNO PRIHODI</t>
  </si>
  <si>
    <t>AOP 001</t>
  </si>
  <si>
    <t xml:space="preserve"> PR-RAS</t>
  </si>
  <si>
    <t>Prijenos viška 922  -  2020.</t>
  </si>
  <si>
    <t>AOP159</t>
  </si>
  <si>
    <t>AOP 164</t>
  </si>
  <si>
    <t>AOP 172</t>
  </si>
  <si>
    <t>AOP 182</t>
  </si>
  <si>
    <t>AOP 183</t>
  </si>
  <si>
    <t>AOP 636</t>
  </si>
  <si>
    <t>AOP 077</t>
  </si>
  <si>
    <t>AOP 049</t>
  </si>
  <si>
    <t>AOP 128</t>
  </si>
  <si>
    <t>AOP 120</t>
  </si>
  <si>
    <t>AOP 101</t>
  </si>
  <si>
    <t>AOP 123</t>
  </si>
  <si>
    <t>AOP 305</t>
  </si>
  <si>
    <t>661-Vlastiti prihodi</t>
  </si>
  <si>
    <t>PRIHOD 2021.</t>
  </si>
  <si>
    <t>RASHOD 2021.</t>
  </si>
  <si>
    <t>VIŠAK 2021.</t>
  </si>
  <si>
    <r>
      <t xml:space="preserve">6.096.844+330.173= </t>
    </r>
    <r>
      <rPr>
        <b/>
        <sz val="11"/>
        <color theme="1"/>
        <rFont val="Calibri"/>
        <family val="2"/>
        <charset val="238"/>
        <scheme val="minor"/>
      </rPr>
      <t>6.427.017</t>
    </r>
  </si>
  <si>
    <t>AOP 205</t>
  </si>
  <si>
    <t>AOP 146</t>
  </si>
  <si>
    <t>AOP 357</t>
  </si>
  <si>
    <t>AOP 396</t>
  </si>
  <si>
    <t>AOP 407</t>
  </si>
  <si>
    <r>
      <t xml:space="preserve">Sponzorstvo </t>
    </r>
    <r>
      <rPr>
        <sz val="10"/>
        <rFont val="Times New Roman"/>
        <family val="1"/>
        <charset val="238"/>
      </rPr>
      <t>INTESA SANPAULO</t>
    </r>
  </si>
  <si>
    <r>
      <t>INDEKS</t>
    </r>
    <r>
      <rPr>
        <b/>
        <sz val="10"/>
        <rFont val="Times New Roman"/>
        <family val="1"/>
        <charset val="238"/>
      </rPr>
      <t xml:space="preserve"> (FI/rebalans*100)</t>
    </r>
  </si>
  <si>
    <r>
      <rPr>
        <b/>
        <sz val="12"/>
        <color rgb="FF006100"/>
        <rFont val="Times New Roman"/>
        <family val="1"/>
        <charset val="238"/>
      </rPr>
      <t>INDEKS</t>
    </r>
    <r>
      <rPr>
        <sz val="12"/>
        <color rgb="FF006100"/>
        <rFont val="Times New Roman"/>
        <family val="1"/>
        <charset val="238"/>
      </rPr>
      <t xml:space="preserve"> (FI/rebalans*100)</t>
    </r>
  </si>
  <si>
    <t>Voditelj računovodstva</t>
  </si>
  <si>
    <t>Marica Ščrbak, mag.oec.</t>
  </si>
  <si>
    <t>Ravnatelj:</t>
  </si>
  <si>
    <t>Božidar Dujmić, prof.</t>
  </si>
  <si>
    <t>Sisak, 10. veljače 2022.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</si>
</sst>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name val="Arial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5"/>
      <name val="Times New Roman"/>
      <family val="1"/>
    </font>
    <font>
      <sz val="5"/>
      <name val="Times New Roman"/>
      <family val="1"/>
    </font>
    <font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8"/>
      <color rgb="FFFF0000"/>
      <name val="Calibri"/>
      <family val="2"/>
      <charset val="238"/>
      <scheme val="minor"/>
    </font>
    <font>
      <b/>
      <sz val="16"/>
      <color rgb="FF9C000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8"/>
      <color rgb="FF0070C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rgb="FF006100"/>
      <name val="Calibri"/>
      <family val="2"/>
      <charset val="238"/>
      <scheme val="minor"/>
    </font>
    <font>
      <b/>
      <sz val="12"/>
      <color rgb="FF006100"/>
      <name val="Times New Roman"/>
      <family val="1"/>
      <charset val="238"/>
    </font>
    <font>
      <sz val="12"/>
      <color rgb="FF0061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5" fillId="0" borderId="0"/>
    <xf numFmtId="0" fontId="5" fillId="0" borderId="0"/>
    <xf numFmtId="0" fontId="13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</cellStyleXfs>
  <cellXfs count="183">
    <xf numFmtId="0" fontId="0" fillId="0" borderId="0" xfId="0"/>
    <xf numFmtId="3" fontId="7" fillId="9" borderId="3" xfId="6" applyNumberFormat="1" applyFont="1" applyFill="1" applyBorder="1" applyAlignment="1">
      <alignment horizontal="center"/>
    </xf>
    <xf numFmtId="0" fontId="14" fillId="0" borderId="0" xfId="0" applyFont="1"/>
    <xf numFmtId="3" fontId="7" fillId="0" borderId="3" xfId="6" applyNumberFormat="1" applyFont="1" applyBorder="1"/>
    <xf numFmtId="0" fontId="7" fillId="0" borderId="3" xfId="6" applyNumberFormat="1" applyFont="1" applyBorder="1" applyAlignment="1">
      <alignment horizontal="center"/>
    </xf>
    <xf numFmtId="0" fontId="6" fillId="0" borderId="3" xfId="6" applyNumberFormat="1" applyFont="1" applyBorder="1" applyAlignment="1">
      <alignment horizontal="center"/>
    </xf>
    <xf numFmtId="0" fontId="6" fillId="0" borderId="3" xfId="6" applyNumberFormat="1" applyFont="1" applyBorder="1"/>
    <xf numFmtId="0" fontId="6" fillId="0" borderId="3" xfId="6" quotePrefix="1" applyNumberFormat="1" applyFont="1" applyBorder="1" applyAlignment="1">
      <alignment horizontal="left"/>
    </xf>
    <xf numFmtId="0" fontId="7" fillId="0" borderId="3" xfId="6" applyNumberFormat="1" applyFont="1" applyBorder="1"/>
    <xf numFmtId="0" fontId="6" fillId="0" borderId="3" xfId="6" applyNumberFormat="1" applyFont="1" applyBorder="1" applyAlignment="1">
      <alignment horizontal="left"/>
    </xf>
    <xf numFmtId="3" fontId="6" fillId="0" borderId="3" xfId="6" applyNumberFormat="1" applyFont="1" applyBorder="1"/>
    <xf numFmtId="3" fontId="6" fillId="0" borderId="3" xfId="6" applyNumberFormat="1" applyFont="1" applyBorder="1" applyAlignment="1">
      <alignment wrapText="1"/>
    </xf>
    <xf numFmtId="3" fontId="6" fillId="7" borderId="3" xfId="6" applyNumberFormat="1" applyFont="1" applyFill="1" applyBorder="1" applyAlignment="1">
      <alignment wrapText="1"/>
    </xf>
    <xf numFmtId="3" fontId="6" fillId="0" borderId="3" xfId="6" applyNumberFormat="1" applyFont="1" applyBorder="1" applyAlignment="1">
      <alignment horizontal="right"/>
    </xf>
    <xf numFmtId="3" fontId="7" fillId="0" borderId="3" xfId="6" applyNumberFormat="1" applyFont="1" applyBorder="1" applyAlignment="1">
      <alignment horizontal="right"/>
    </xf>
    <xf numFmtId="0" fontId="7" fillId="9" borderId="3" xfId="6" applyNumberFormat="1" applyFont="1" applyFill="1" applyBorder="1" applyAlignment="1">
      <alignment horizontal="center"/>
    </xf>
    <xf numFmtId="3" fontId="7" fillId="9" borderId="3" xfId="6" applyNumberFormat="1" applyFont="1" applyFill="1" applyBorder="1" applyAlignment="1">
      <alignment wrapText="1"/>
    </xf>
    <xf numFmtId="0" fontId="8" fillId="9" borderId="3" xfId="6" applyNumberFormat="1" applyFont="1" applyFill="1" applyBorder="1" applyAlignment="1">
      <alignment horizontal="center"/>
    </xf>
    <xf numFmtId="0" fontId="6" fillId="9" borderId="3" xfId="6" applyNumberFormat="1" applyFont="1" applyFill="1" applyBorder="1"/>
    <xf numFmtId="3" fontId="6" fillId="9" borderId="3" xfId="6" applyNumberFormat="1" applyFont="1" applyFill="1" applyBorder="1" applyAlignment="1">
      <alignment wrapText="1"/>
    </xf>
    <xf numFmtId="0" fontId="8" fillId="9" borderId="3" xfId="6" applyNumberFormat="1" applyFont="1" applyFill="1" applyBorder="1" applyAlignment="1">
      <alignment horizontal="left"/>
    </xf>
    <xf numFmtId="3" fontId="8" fillId="9" borderId="3" xfId="6" applyNumberFormat="1" applyFont="1" applyFill="1" applyBorder="1"/>
    <xf numFmtId="3" fontId="8" fillId="9" borderId="3" xfId="6" applyNumberFormat="1" applyFont="1" applyFill="1" applyBorder="1" applyAlignment="1">
      <alignment wrapText="1"/>
    </xf>
    <xf numFmtId="0" fontId="7" fillId="9" borderId="3" xfId="6" applyNumberFormat="1" applyFont="1" applyFill="1" applyBorder="1" applyAlignment="1">
      <alignment horizontal="left"/>
    </xf>
    <xf numFmtId="0" fontId="8" fillId="9" borderId="3" xfId="6" applyNumberFormat="1" applyFont="1" applyFill="1" applyBorder="1"/>
    <xf numFmtId="0" fontId="7" fillId="0" borderId="4" xfId="6" applyNumberFormat="1" applyFont="1" applyBorder="1" applyAlignment="1">
      <alignment horizontal="center"/>
    </xf>
    <xf numFmtId="3" fontId="7" fillId="0" borderId="5" xfId="6" applyNumberFormat="1" applyFont="1" applyBorder="1" applyAlignment="1">
      <alignment wrapText="1"/>
    </xf>
    <xf numFmtId="3" fontId="7" fillId="9" borderId="10" xfId="6" applyNumberFormat="1" applyFont="1" applyFill="1" applyBorder="1"/>
    <xf numFmtId="3" fontId="7" fillId="0" borderId="6" xfId="6" applyNumberFormat="1" applyFont="1" applyBorder="1"/>
    <xf numFmtId="0" fontId="7" fillId="0" borderId="4" xfId="6" applyNumberFormat="1" applyFont="1" applyBorder="1" applyAlignment="1">
      <alignment horizontal="left"/>
    </xf>
    <xf numFmtId="3" fontId="8" fillId="9" borderId="10" xfId="6" applyNumberFormat="1" applyFont="1" applyFill="1" applyBorder="1"/>
    <xf numFmtId="0" fontId="9" fillId="0" borderId="3" xfId="6" applyNumberFormat="1" applyFont="1" applyBorder="1" applyAlignment="1">
      <alignment horizontal="center"/>
    </xf>
    <xf numFmtId="0" fontId="9" fillId="0" borderId="3" xfId="6" applyNumberFormat="1" applyFont="1" applyBorder="1"/>
    <xf numFmtId="3" fontId="10" fillId="0" borderId="0" xfId="6" applyNumberFormat="1" applyFont="1"/>
    <xf numFmtId="3" fontId="7" fillId="9" borderId="10" xfId="6" applyNumberFormat="1" applyFont="1" applyFill="1" applyBorder="1" applyAlignment="1">
      <alignment horizontal="right"/>
    </xf>
    <xf numFmtId="3" fontId="8" fillId="9" borderId="3" xfId="6" applyNumberFormat="1" applyFont="1" applyFill="1" applyBorder="1" applyAlignment="1">
      <alignment horizontal="right"/>
    </xf>
    <xf numFmtId="3" fontId="6" fillId="0" borderId="3" xfId="6" applyNumberFormat="1" applyFont="1" applyBorder="1" applyAlignment="1">
      <alignment horizontal="center"/>
    </xf>
    <xf numFmtId="3" fontId="8" fillId="9" borderId="3" xfId="6" applyNumberFormat="1" applyFont="1" applyFill="1" applyBorder="1" applyAlignment="1">
      <alignment horizontal="center"/>
    </xf>
    <xf numFmtId="3" fontId="7" fillId="0" borderId="6" xfId="6" applyNumberFormat="1" applyFont="1" applyBorder="1" applyAlignment="1">
      <alignment horizontal="center"/>
    </xf>
    <xf numFmtId="3" fontId="6" fillId="0" borderId="3" xfId="6" applyNumberFormat="1" applyFont="1" applyFill="1" applyBorder="1" applyAlignment="1">
      <alignment horizontal="center" wrapText="1"/>
    </xf>
    <xf numFmtId="3" fontId="8" fillId="9" borderId="3" xfId="6" applyNumberFormat="1" applyFont="1" applyFill="1" applyBorder="1" applyAlignment="1">
      <alignment horizontal="center" wrapText="1"/>
    </xf>
    <xf numFmtId="3" fontId="7" fillId="0" borderId="3" xfId="6" applyNumberFormat="1" applyFont="1" applyBorder="1" applyAlignment="1">
      <alignment horizontal="center" wrapText="1"/>
    </xf>
    <xf numFmtId="3" fontId="7" fillId="9" borderId="3" xfId="6" applyNumberFormat="1" applyFont="1" applyFill="1" applyBorder="1" applyAlignment="1">
      <alignment horizontal="center" wrapText="1"/>
    </xf>
    <xf numFmtId="3" fontId="6" fillId="0" borderId="3" xfId="6" applyNumberFormat="1" applyFont="1" applyBorder="1" applyAlignment="1">
      <alignment horizontal="center" wrapText="1"/>
    </xf>
    <xf numFmtId="3" fontId="6" fillId="9" borderId="3" xfId="6" applyNumberFormat="1" applyFont="1" applyFill="1" applyBorder="1" applyAlignment="1">
      <alignment horizontal="center" wrapText="1"/>
    </xf>
    <xf numFmtId="3" fontId="7" fillId="0" borderId="3" xfId="6" applyNumberFormat="1" applyFont="1" applyBorder="1" applyAlignment="1">
      <alignment horizontal="center"/>
    </xf>
    <xf numFmtId="3" fontId="6" fillId="0" borderId="3" xfId="8" applyNumberFormat="1" applyFont="1" applyBorder="1"/>
    <xf numFmtId="3" fontId="8" fillId="9" borderId="3" xfId="8" applyNumberFormat="1" applyFont="1" applyFill="1" applyBorder="1"/>
    <xf numFmtId="3" fontId="6" fillId="0" borderId="8" xfId="8" applyNumberFormat="1" applyFont="1" applyBorder="1"/>
    <xf numFmtId="3" fontId="6" fillId="0" borderId="3" xfId="8" applyNumberFormat="1" applyFont="1" applyBorder="1" applyAlignment="1">
      <alignment wrapText="1"/>
    </xf>
    <xf numFmtId="3" fontId="6" fillId="0" borderId="3" xfId="8" applyNumberFormat="1" applyFont="1" applyBorder="1" applyAlignment="1">
      <alignment wrapText="1"/>
    </xf>
    <xf numFmtId="3" fontId="6" fillId="0" borderId="3" xfId="8" applyNumberFormat="1" applyFont="1" applyBorder="1" applyAlignment="1">
      <alignment wrapText="1"/>
    </xf>
    <xf numFmtId="3" fontId="6" fillId="7" borderId="3" xfId="8" applyNumberFormat="1" applyFont="1" applyFill="1" applyBorder="1" applyAlignment="1">
      <alignment wrapText="1"/>
    </xf>
    <xf numFmtId="3" fontId="6" fillId="0" borderId="3" xfId="8" applyNumberFormat="1" applyFont="1" applyBorder="1" applyAlignment="1">
      <alignment wrapText="1"/>
    </xf>
    <xf numFmtId="3" fontId="6" fillId="0" borderId="8" xfId="8" applyNumberFormat="1" applyFont="1" applyBorder="1" applyAlignment="1">
      <alignment wrapText="1"/>
    </xf>
    <xf numFmtId="3" fontId="6" fillId="0" borderId="3" xfId="8" applyNumberFormat="1" applyFont="1" applyBorder="1"/>
    <xf numFmtId="3" fontId="9" fillId="0" borderId="3" xfId="8" applyNumberFormat="1" applyFont="1" applyBorder="1"/>
    <xf numFmtId="3" fontId="7" fillId="0" borderId="0" xfId="8" applyNumberFormat="1" applyFont="1" applyBorder="1"/>
    <xf numFmtId="3" fontId="7" fillId="0" borderId="0" xfId="8" applyNumberFormat="1" applyFont="1" applyBorder="1" applyAlignment="1">
      <alignment wrapText="1"/>
    </xf>
    <xf numFmtId="0" fontId="7" fillId="0" borderId="0" xfId="8" quotePrefix="1" applyNumberFormat="1" applyFont="1" applyBorder="1" applyAlignment="1">
      <alignment horizontal="left"/>
    </xf>
    <xf numFmtId="3" fontId="7" fillId="0" borderId="3" xfId="8" applyNumberFormat="1" applyFont="1" applyBorder="1"/>
    <xf numFmtId="3" fontId="7" fillId="0" borderId="3" xfId="8" applyNumberFormat="1" applyFont="1" applyBorder="1" applyAlignment="1">
      <alignment wrapText="1"/>
    </xf>
    <xf numFmtId="0" fontId="7" fillId="0" borderId="3" xfId="8" applyNumberFormat="1" applyFont="1" applyBorder="1" applyAlignment="1">
      <alignment horizontal="center"/>
    </xf>
    <xf numFmtId="0" fontId="6" fillId="0" borderId="3" xfId="8" applyNumberFormat="1" applyFont="1" applyBorder="1" applyAlignment="1">
      <alignment horizontal="center"/>
    </xf>
    <xf numFmtId="0" fontId="7" fillId="0" borderId="3" xfId="8" applyNumberFormat="1" applyFont="1" applyBorder="1" applyAlignment="1">
      <alignment horizontal="left"/>
    </xf>
    <xf numFmtId="0" fontId="6" fillId="0" borderId="3" xfId="8" applyNumberFormat="1" applyFont="1" applyBorder="1" applyAlignment="1">
      <alignment horizontal="left"/>
    </xf>
    <xf numFmtId="3" fontId="7" fillId="8" borderId="3" xfId="8" applyNumberFormat="1" applyFont="1" applyFill="1" applyBorder="1" applyAlignment="1">
      <alignment horizontal="center" wrapText="1"/>
    </xf>
    <xf numFmtId="0" fontId="7" fillId="0" borderId="3" xfId="8" quotePrefix="1" applyNumberFormat="1" applyFont="1" applyFill="1" applyBorder="1" applyAlignment="1">
      <alignment horizontal="center" vertical="center" wrapText="1"/>
    </xf>
    <xf numFmtId="0" fontId="8" fillId="0" borderId="3" xfId="8" applyNumberFormat="1" applyFont="1" applyBorder="1" applyAlignment="1">
      <alignment horizontal="center"/>
    </xf>
    <xf numFmtId="0" fontId="7" fillId="10" borderId="3" xfId="8" applyNumberFormat="1" applyFont="1" applyFill="1" applyBorder="1" applyAlignment="1">
      <alignment horizontal="left"/>
    </xf>
    <xf numFmtId="3" fontId="6" fillId="0" borderId="7" xfId="8" applyNumberFormat="1" applyFont="1" applyBorder="1" applyAlignment="1">
      <alignment horizontal="left" indent="1"/>
    </xf>
    <xf numFmtId="0" fontId="8" fillId="0" borderId="3" xfId="8" applyNumberFormat="1" applyFont="1" applyBorder="1" applyAlignment="1">
      <alignment horizontal="left"/>
    </xf>
    <xf numFmtId="0" fontId="9" fillId="0" borderId="3" xfId="8" applyNumberFormat="1" applyFont="1" applyBorder="1" applyAlignment="1">
      <alignment horizontal="left"/>
    </xf>
    <xf numFmtId="0" fontId="6" fillId="0" borderId="4" xfId="8" applyNumberFormat="1" applyFont="1" applyBorder="1" applyAlignment="1">
      <alignment horizontal="center"/>
    </xf>
    <xf numFmtId="0" fontId="7" fillId="0" borderId="5" xfId="8" applyNumberFormat="1" applyFont="1" applyBorder="1"/>
    <xf numFmtId="0" fontId="8" fillId="0" borderId="4" xfId="8" applyNumberFormat="1" applyFont="1" applyBorder="1" applyAlignment="1">
      <alignment horizontal="center"/>
    </xf>
    <xf numFmtId="0" fontId="9" fillId="0" borderId="5" xfId="8" applyNumberFormat="1" applyFont="1" applyBorder="1"/>
    <xf numFmtId="0" fontId="12" fillId="0" borderId="3" xfId="8" applyNumberFormat="1" applyFont="1" applyBorder="1" applyAlignment="1">
      <alignment horizontal="center"/>
    </xf>
    <xf numFmtId="3" fontId="6" fillId="0" borderId="3" xfId="8" applyNumberFormat="1" applyFont="1" applyBorder="1"/>
    <xf numFmtId="3" fontId="6" fillId="0" borderId="3" xfId="8" applyNumberFormat="1" applyFont="1" applyBorder="1" applyAlignment="1">
      <alignment wrapText="1"/>
    </xf>
    <xf numFmtId="3" fontId="6" fillId="7" borderId="3" xfId="8" applyNumberFormat="1" applyFont="1" applyFill="1" applyBorder="1" applyAlignment="1">
      <alignment wrapText="1"/>
    </xf>
    <xf numFmtId="3" fontId="6" fillId="0" borderId="3" xfId="8" applyNumberFormat="1" applyFont="1" applyBorder="1" applyAlignment="1">
      <alignment horizontal="right"/>
    </xf>
    <xf numFmtId="3" fontId="6" fillId="7" borderId="3" xfId="8" applyNumberFormat="1" applyFont="1" applyFill="1" applyBorder="1"/>
    <xf numFmtId="3" fontId="7" fillId="7" borderId="3" xfId="8" applyNumberFormat="1" applyFont="1" applyFill="1" applyBorder="1" applyAlignment="1">
      <alignment wrapText="1"/>
    </xf>
    <xf numFmtId="3" fontId="7" fillId="9" borderId="3" xfId="8" applyNumberFormat="1" applyFont="1" applyFill="1" applyBorder="1"/>
    <xf numFmtId="3" fontId="7" fillId="9" borderId="3" xfId="8" applyNumberFormat="1" applyFont="1" applyFill="1" applyBorder="1" applyAlignment="1">
      <alignment wrapText="1"/>
    </xf>
    <xf numFmtId="0" fontId="7" fillId="7" borderId="3" xfId="8" applyNumberFormat="1" applyFont="1" applyFill="1" applyBorder="1" applyAlignment="1">
      <alignment horizontal="center"/>
    </xf>
    <xf numFmtId="0" fontId="7" fillId="7" borderId="3" xfId="8" applyNumberFormat="1" applyFont="1" applyFill="1" applyBorder="1" applyAlignment="1">
      <alignment wrapText="1"/>
    </xf>
    <xf numFmtId="3" fontId="6" fillId="9" borderId="9" xfId="8" applyNumberFormat="1" applyFont="1" applyFill="1" applyBorder="1" applyAlignment="1">
      <alignment horizontal="left" indent="1"/>
    </xf>
    <xf numFmtId="0" fontId="7" fillId="9" borderId="3" xfId="8" quotePrefix="1" applyNumberFormat="1" applyFont="1" applyFill="1" applyBorder="1" applyAlignment="1">
      <alignment horizontal="left"/>
    </xf>
    <xf numFmtId="3" fontId="7" fillId="9" borderId="2" xfId="8" applyNumberFormat="1" applyFont="1" applyFill="1" applyBorder="1"/>
    <xf numFmtId="0" fontId="6" fillId="9" borderId="3" xfId="8" applyNumberFormat="1" applyFont="1" applyFill="1" applyBorder="1" applyAlignment="1">
      <alignment horizontal="center"/>
    </xf>
    <xf numFmtId="0" fontId="7" fillId="9" borderId="3" xfId="8" applyNumberFormat="1" applyFont="1" applyFill="1" applyBorder="1"/>
    <xf numFmtId="3" fontId="7" fillId="0" borderId="5" xfId="8" applyNumberFormat="1" applyFont="1" applyBorder="1" applyAlignment="1">
      <alignment wrapText="1"/>
    </xf>
    <xf numFmtId="3" fontId="7" fillId="0" borderId="6" xfId="8" applyNumberFormat="1" applyFont="1" applyBorder="1"/>
    <xf numFmtId="0" fontId="7" fillId="0" borderId="4" xfId="8" applyNumberFormat="1" applyFont="1" applyBorder="1" applyAlignment="1">
      <alignment horizontal="left"/>
    </xf>
    <xf numFmtId="0" fontId="7" fillId="0" borderId="4" xfId="8" applyNumberFormat="1" applyFont="1" applyBorder="1" applyAlignment="1">
      <alignment wrapText="1"/>
    </xf>
    <xf numFmtId="3" fontId="7" fillId="7" borderId="10" xfId="8" applyNumberFormat="1" applyFont="1" applyFill="1" applyBorder="1"/>
    <xf numFmtId="3" fontId="6" fillId="0" borderId="10" xfId="8" applyNumberFormat="1" applyFont="1" applyBorder="1"/>
    <xf numFmtId="0" fontId="11" fillId="0" borderId="6" xfId="8" applyNumberFormat="1" applyFont="1" applyBorder="1"/>
    <xf numFmtId="3" fontId="7" fillId="0" borderId="3" xfId="8" applyNumberFormat="1" applyFont="1" applyBorder="1" applyAlignment="1">
      <alignment horizontal="right" wrapText="1"/>
    </xf>
    <xf numFmtId="3" fontId="8" fillId="0" borderId="3" xfId="8" applyNumberFormat="1" applyFont="1" applyBorder="1" applyAlignment="1">
      <alignment wrapText="1"/>
    </xf>
    <xf numFmtId="3" fontId="9" fillId="0" borderId="3" xfId="8" applyNumberFormat="1" applyFont="1" applyBorder="1" applyAlignment="1">
      <alignment wrapText="1"/>
    </xf>
    <xf numFmtId="3" fontId="7" fillId="0" borderId="5" xfId="8" applyNumberFormat="1" applyFont="1" applyBorder="1" applyAlignment="1">
      <alignment horizontal="right"/>
    </xf>
    <xf numFmtId="3" fontId="7" fillId="0" borderId="3" xfId="8" applyNumberFormat="1" applyFont="1" applyBorder="1" applyAlignment="1">
      <alignment horizontal="center" wrapText="1"/>
    </xf>
    <xf numFmtId="3" fontId="7" fillId="7" borderId="3" xfId="8" applyNumberFormat="1" applyFont="1" applyFill="1" applyBorder="1" applyAlignment="1">
      <alignment horizontal="center" wrapText="1"/>
    </xf>
    <xf numFmtId="3" fontId="6" fillId="0" borderId="3" xfId="8" applyNumberFormat="1" applyFont="1" applyBorder="1" applyAlignment="1">
      <alignment horizontal="center" wrapText="1"/>
    </xf>
    <xf numFmtId="3" fontId="7" fillId="9" borderId="3" xfId="8" applyNumberFormat="1" applyFont="1" applyFill="1" applyBorder="1" applyAlignment="1">
      <alignment horizontal="center"/>
    </xf>
    <xf numFmtId="3" fontId="7" fillId="0" borderId="0" xfId="8" applyNumberFormat="1" applyFont="1" applyBorder="1" applyAlignment="1">
      <alignment horizontal="center"/>
    </xf>
    <xf numFmtId="3" fontId="7" fillId="9" borderId="3" xfId="8" applyNumberFormat="1" applyFont="1" applyFill="1" applyBorder="1" applyAlignment="1">
      <alignment horizontal="center" wrapText="1"/>
    </xf>
    <xf numFmtId="0" fontId="16" fillId="3" borderId="3" xfId="2" quotePrefix="1" applyNumberFormat="1" applyFont="1" applyBorder="1" applyAlignment="1">
      <alignment horizontal="center" vertical="center" wrapText="1"/>
    </xf>
    <xf numFmtId="0" fontId="16" fillId="3" borderId="3" xfId="2" applyNumberFormat="1" applyFont="1" applyBorder="1" applyAlignment="1">
      <alignment horizontal="center" vertical="center" wrapText="1"/>
    </xf>
    <xf numFmtId="3" fontId="16" fillId="3" borderId="8" xfId="2" quotePrefix="1" applyNumberFormat="1" applyFont="1" applyBorder="1" applyAlignment="1">
      <alignment horizontal="center" vertical="center" wrapText="1"/>
    </xf>
    <xf numFmtId="3" fontId="16" fillId="3" borderId="3" xfId="2" applyNumberFormat="1" applyFont="1" applyBorder="1" applyAlignment="1">
      <alignment horizontal="center" vertical="center" wrapText="1"/>
    </xf>
    <xf numFmtId="0" fontId="16" fillId="3" borderId="10" xfId="2" applyFont="1" applyBorder="1" applyAlignment="1">
      <alignment horizontal="center" vertical="center"/>
    </xf>
    <xf numFmtId="0" fontId="4" fillId="4" borderId="3" xfId="3" applyNumberFormat="1" applyBorder="1" applyAlignment="1">
      <alignment horizontal="center" vertical="center"/>
    </xf>
    <xf numFmtId="3" fontId="4" fillId="4" borderId="8" xfId="3" quotePrefix="1" applyNumberFormat="1" applyBorder="1" applyAlignment="1">
      <alignment horizontal="center" vertical="center" wrapText="1"/>
    </xf>
    <xf numFmtId="3" fontId="4" fillId="4" borderId="3" xfId="3" applyNumberFormat="1" applyBorder="1" applyAlignment="1">
      <alignment horizontal="center" vertical="center" wrapText="1"/>
    </xf>
    <xf numFmtId="3" fontId="7" fillId="8" borderId="10" xfId="6" applyNumberFormat="1" applyFont="1" applyFill="1" applyBorder="1" applyAlignment="1">
      <alignment horizontal="center" wrapText="1"/>
    </xf>
    <xf numFmtId="0" fontId="4" fillId="4" borderId="10" xfId="3" applyNumberFormat="1" applyBorder="1" applyAlignment="1">
      <alignment horizontal="center" vertical="center"/>
    </xf>
    <xf numFmtId="0" fontId="4" fillId="4" borderId="13" xfId="3" applyBorder="1" applyAlignment="1">
      <alignment horizontal="center"/>
    </xf>
    <xf numFmtId="0" fontId="14" fillId="0" borderId="0" xfId="0" applyFont="1" applyBorder="1"/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7" fillId="9" borderId="3" xfId="6" applyNumberFormat="1" applyFont="1" applyFill="1" applyBorder="1" applyAlignment="1">
      <alignment horizontal="right"/>
    </xf>
    <xf numFmtId="0" fontId="4" fillId="4" borderId="3" xfId="3" applyNumberFormat="1" applyBorder="1"/>
    <xf numFmtId="0" fontId="17" fillId="4" borderId="3" xfId="3" applyNumberFormat="1" applyFont="1" applyBorder="1" applyAlignment="1">
      <alignment horizontal="center"/>
    </xf>
    <xf numFmtId="3" fontId="8" fillId="4" borderId="3" xfId="3" applyNumberFormat="1" applyFont="1" applyBorder="1" applyAlignment="1">
      <alignment horizontal="center"/>
    </xf>
    <xf numFmtId="3" fontId="8" fillId="4" borderId="3" xfId="3" applyNumberFormat="1" applyFont="1" applyBorder="1" applyAlignment="1">
      <alignment wrapText="1"/>
    </xf>
    <xf numFmtId="3" fontId="8" fillId="4" borderId="3" xfId="3" applyNumberFormat="1" applyFont="1" applyBorder="1"/>
    <xf numFmtId="3" fontId="6" fillId="0" borderId="3" xfId="6" applyNumberFormat="1" applyFont="1" applyFill="1" applyBorder="1" applyAlignment="1">
      <alignment horizontal="right" wrapText="1"/>
    </xf>
    <xf numFmtId="3" fontId="8" fillId="9" borderId="3" xfId="6" applyNumberFormat="1" applyFont="1" applyFill="1" applyBorder="1" applyAlignment="1">
      <alignment horizontal="right" wrapText="1"/>
    </xf>
    <xf numFmtId="3" fontId="7" fillId="9" borderId="3" xfId="6" applyNumberFormat="1" applyFont="1" applyFill="1" applyBorder="1" applyAlignment="1">
      <alignment horizontal="right" wrapText="1"/>
    </xf>
    <xf numFmtId="3" fontId="6" fillId="0" borderId="3" xfId="6" applyNumberFormat="1" applyFont="1" applyBorder="1" applyAlignment="1">
      <alignment horizontal="right" wrapText="1"/>
    </xf>
    <xf numFmtId="3" fontId="6" fillId="9" borderId="3" xfId="6" applyNumberFormat="1" applyFont="1" applyFill="1" applyBorder="1" applyAlignment="1">
      <alignment horizontal="right" wrapText="1"/>
    </xf>
    <xf numFmtId="3" fontId="7" fillId="8" borderId="3" xfId="0" applyNumberFormat="1" applyFont="1" applyFill="1" applyBorder="1" applyAlignment="1">
      <alignment horizontal="center" wrapText="1"/>
    </xf>
    <xf numFmtId="3" fontId="8" fillId="0" borderId="3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right" wrapText="1"/>
    </xf>
    <xf numFmtId="3" fontId="7" fillId="0" borderId="3" xfId="0" applyNumberFormat="1" applyFont="1" applyBorder="1" applyAlignment="1"/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wrapText="1"/>
    </xf>
    <xf numFmtId="3" fontId="8" fillId="7" borderId="3" xfId="0" applyNumberFormat="1" applyFont="1" applyFill="1" applyBorder="1" applyAlignment="1"/>
    <xf numFmtId="3" fontId="7" fillId="7" borderId="3" xfId="0" applyNumberFormat="1" applyFont="1" applyFill="1" applyBorder="1"/>
    <xf numFmtId="3" fontId="7" fillId="5" borderId="1" xfId="4" applyNumberFormat="1" applyFont="1" applyAlignment="1">
      <alignment horizontal="center" wrapText="1"/>
    </xf>
    <xf numFmtId="3" fontId="8" fillId="5" borderId="1" xfId="4" applyNumberFormat="1" applyFont="1" applyAlignment="1">
      <alignment horizontal="center"/>
    </xf>
    <xf numFmtId="0" fontId="7" fillId="5" borderId="1" xfId="4" applyNumberFormat="1" applyFont="1" applyAlignment="1">
      <alignment horizontal="center" wrapText="1"/>
    </xf>
    <xf numFmtId="3" fontId="19" fillId="6" borderId="4" xfId="5" applyNumberFormat="1" applyFont="1" applyBorder="1" applyAlignment="1"/>
    <xf numFmtId="3" fontId="19" fillId="6" borderId="3" xfId="5" applyNumberFormat="1" applyFont="1" applyBorder="1" applyAlignment="1">
      <alignment horizontal="right"/>
    </xf>
    <xf numFmtId="3" fontId="7" fillId="7" borderId="3" xfId="8" applyNumberFormat="1" applyFont="1" applyFill="1" applyBorder="1" applyAlignment="1">
      <alignment horizontal="right" wrapText="1"/>
    </xf>
    <xf numFmtId="3" fontId="6" fillId="0" borderId="3" xfId="8" applyNumberFormat="1" applyFont="1" applyBorder="1" applyAlignment="1">
      <alignment horizontal="right" wrapText="1"/>
    </xf>
    <xf numFmtId="3" fontId="7" fillId="9" borderId="3" xfId="8" applyNumberFormat="1" applyFont="1" applyFill="1" applyBorder="1" applyAlignment="1">
      <alignment horizontal="right"/>
    </xf>
    <xf numFmtId="3" fontId="7" fillId="0" borderId="0" xfId="8" applyNumberFormat="1" applyFont="1" applyBorder="1" applyAlignment="1">
      <alignment horizontal="right"/>
    </xf>
    <xf numFmtId="0" fontId="6" fillId="0" borderId="3" xfId="8" applyNumberFormat="1" applyFont="1" applyBorder="1" applyAlignment="1">
      <alignment horizontal="right"/>
    </xf>
    <xf numFmtId="3" fontId="7" fillId="9" borderId="3" xfId="8" applyNumberFormat="1" applyFont="1" applyFill="1" applyBorder="1" applyAlignment="1">
      <alignment horizontal="right" wrapText="1"/>
    </xf>
    <xf numFmtId="3" fontId="9" fillId="0" borderId="3" xfId="8" applyNumberFormat="1" applyFont="1" applyBorder="1" applyAlignment="1">
      <alignment horizontal="right" wrapText="1"/>
    </xf>
    <xf numFmtId="3" fontId="11" fillId="5" borderId="1" xfId="4" applyNumberFormat="1" applyFont="1"/>
    <xf numFmtId="3" fontId="8" fillId="5" borderId="1" xfId="4" applyNumberFormat="1" applyFont="1" applyAlignment="1">
      <alignment horizontal="right"/>
    </xf>
    <xf numFmtId="3" fontId="7" fillId="0" borderId="6" xfId="6" applyNumberFormat="1" applyFont="1" applyBorder="1" applyAlignment="1">
      <alignment horizontal="right"/>
    </xf>
    <xf numFmtId="3" fontId="7" fillId="5" borderId="1" xfId="4" applyNumberFormat="1" applyFont="1" applyAlignment="1">
      <alignment horizontal="right" wrapText="1"/>
    </xf>
    <xf numFmtId="3" fontId="20" fillId="6" borderId="3" xfId="5" applyNumberFormat="1" applyFont="1" applyBorder="1"/>
    <xf numFmtId="3" fontId="20" fillId="6" borderId="3" xfId="5" applyNumberFormat="1" applyFont="1" applyBorder="1" applyAlignment="1">
      <alignment horizontal="right"/>
    </xf>
    <xf numFmtId="3" fontId="20" fillId="6" borderId="3" xfId="5" applyNumberFormat="1" applyFont="1" applyBorder="1" applyAlignment="1">
      <alignment horizontal="center"/>
    </xf>
    <xf numFmtId="0" fontId="8" fillId="5" borderId="1" xfId="4" applyNumberFormat="1" applyFont="1" applyAlignment="1">
      <alignment horizontal="center" vertical="center" wrapText="1"/>
    </xf>
    <xf numFmtId="0" fontId="21" fillId="11" borderId="0" xfId="10" applyFont="1"/>
    <xf numFmtId="3" fontId="21" fillId="11" borderId="0" xfId="10" applyNumberFormat="1" applyFont="1"/>
    <xf numFmtId="0" fontId="0" fillId="11" borderId="0" xfId="10" applyFont="1" applyAlignment="1">
      <alignment horizontal="right"/>
    </xf>
    <xf numFmtId="0" fontId="8" fillId="5" borderId="1" xfId="4" applyNumberFormat="1" applyFont="1" applyAlignment="1">
      <alignment horizontal="center"/>
    </xf>
    <xf numFmtId="0" fontId="7" fillId="5" borderId="0" xfId="4" applyNumberFormat="1" applyFont="1" applyBorder="1" applyAlignment="1">
      <alignment horizontal="center" wrapText="1"/>
    </xf>
    <xf numFmtId="0" fontId="8" fillId="0" borderId="3" xfId="0" applyFont="1" applyBorder="1"/>
    <xf numFmtId="43" fontId="8" fillId="0" borderId="3" xfId="9" applyFont="1" applyBorder="1" applyAlignment="1">
      <alignment horizontal="center"/>
    </xf>
    <xf numFmtId="43" fontId="19" fillId="0" borderId="3" xfId="9" applyFont="1" applyBorder="1"/>
    <xf numFmtId="3" fontId="4" fillId="4" borderId="9" xfId="3" applyNumberFormat="1" applyBorder="1" applyAlignment="1">
      <alignment horizontal="center" vertical="center" textRotation="90" wrapText="1"/>
    </xf>
    <xf numFmtId="3" fontId="4" fillId="4" borderId="12" xfId="3" applyNumberFormat="1" applyBorder="1" applyAlignment="1">
      <alignment horizontal="center" vertical="center" textRotation="90" wrapText="1"/>
    </xf>
    <xf numFmtId="3" fontId="20" fillId="6" borderId="4" xfId="5" applyNumberFormat="1" applyFont="1" applyBorder="1" applyAlignment="1">
      <alignment horizontal="center"/>
    </xf>
    <xf numFmtId="3" fontId="20" fillId="6" borderId="5" xfId="5" applyNumberFormat="1" applyFont="1" applyBorder="1" applyAlignment="1">
      <alignment horizontal="center"/>
    </xf>
    <xf numFmtId="0" fontId="4" fillId="4" borderId="4" xfId="3" applyNumberFormat="1" applyBorder="1" applyAlignment="1">
      <alignment horizontal="center" vertical="center" wrapText="1"/>
    </xf>
    <xf numFmtId="0" fontId="4" fillId="4" borderId="5" xfId="3" applyNumberFormat="1" applyBorder="1" applyAlignment="1">
      <alignment horizontal="center" vertical="center" wrapText="1"/>
    </xf>
    <xf numFmtId="0" fontId="4" fillId="4" borderId="12" xfId="3" applyNumberFormat="1" applyBorder="1" applyAlignment="1">
      <alignment horizontal="center" vertical="center" wrapText="1"/>
    </xf>
    <xf numFmtId="0" fontId="4" fillId="4" borderId="11" xfId="3" applyNumberFormat="1" applyBorder="1" applyAlignment="1">
      <alignment horizontal="center" vertical="center" wrapText="1"/>
    </xf>
    <xf numFmtId="10" fontId="26" fillId="2" borderId="13" xfId="1" applyNumberFormat="1" applyFont="1" applyBorder="1" applyAlignment="1">
      <alignment horizontal="center" vertical="center" textRotation="90" wrapText="1"/>
    </xf>
    <xf numFmtId="10" fontId="24" fillId="2" borderId="10" xfId="1" applyNumberFormat="1" applyFont="1" applyBorder="1" applyAlignment="1">
      <alignment horizontal="center" vertical="center" textRotation="90" wrapText="1"/>
    </xf>
  </cellXfs>
  <cellStyles count="11">
    <cellStyle name="40% - Isticanje1" xfId="10" builtinId="31"/>
    <cellStyle name="40% - Isticanje2" xfId="5" builtinId="35"/>
    <cellStyle name="Bilješka" xfId="4" builtinId="10"/>
    <cellStyle name="Dobro" xfId="1" builtinId="26"/>
    <cellStyle name="Loše" xfId="2" builtinId="27"/>
    <cellStyle name="Neutralno" xfId="3" builtinId="28"/>
    <cellStyle name="Normalno" xfId="0" builtinId="0"/>
    <cellStyle name="Normalno 2" xfId="6" xr:uid="{00000000-0005-0000-0000-000007000000}"/>
    <cellStyle name="Normalno 3" xfId="8" xr:uid="{00000000-0005-0000-0000-000008000000}"/>
    <cellStyle name="Obično_PRM-IZ - 2005 -2007 " xfId="7" xr:uid="{00000000-0005-0000-0000-000009000000}"/>
    <cellStyle name="Zarez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workbookViewId="0">
      <selection activeCell="A99" sqref="A99"/>
    </sheetView>
  </sheetViews>
  <sheetFormatPr defaultRowHeight="14.5" x14ac:dyDescent="0.35"/>
  <cols>
    <col min="1" max="1" width="30.7265625" customWidth="1"/>
    <col min="2" max="2" width="31.54296875" customWidth="1"/>
    <col min="3" max="3" width="20.26953125" customWidth="1"/>
    <col min="4" max="4" width="19.453125" customWidth="1"/>
    <col min="5" max="5" width="20.54296875" customWidth="1"/>
    <col min="6" max="6" width="15.81640625" customWidth="1"/>
    <col min="7" max="7" width="18.453125" customWidth="1"/>
  </cols>
  <sheetData>
    <row r="1" spans="1:7" s="2" customFormat="1" ht="45" customHeight="1" x14ac:dyDescent="0.35">
      <c r="A1" s="122" t="s">
        <v>56</v>
      </c>
      <c r="B1" s="123"/>
      <c r="C1" s="123"/>
      <c r="D1" s="123"/>
      <c r="E1" s="121"/>
      <c r="F1" s="121"/>
      <c r="G1" s="121"/>
    </row>
    <row r="2" spans="1:7" ht="15.75" customHeight="1" x14ac:dyDescent="0.35">
      <c r="A2" s="118" t="s">
        <v>0</v>
      </c>
      <c r="B2" s="119"/>
      <c r="C2" s="119"/>
      <c r="D2" s="179"/>
      <c r="E2" s="180"/>
      <c r="F2" s="120"/>
      <c r="G2" s="181" t="s">
        <v>99</v>
      </c>
    </row>
    <row r="3" spans="1:7" ht="21.5" thickBot="1" x14ac:dyDescent="0.4">
      <c r="A3" s="110" t="s">
        <v>1</v>
      </c>
      <c r="B3" s="111" t="s">
        <v>2</v>
      </c>
      <c r="C3" s="112" t="s">
        <v>39</v>
      </c>
      <c r="D3" s="113" t="s">
        <v>53</v>
      </c>
      <c r="E3" s="113" t="s">
        <v>54</v>
      </c>
      <c r="F3" s="114" t="s">
        <v>55</v>
      </c>
      <c r="G3" s="182"/>
    </row>
    <row r="4" spans="1:7" ht="16.5" thickTop="1" thickBot="1" x14ac:dyDescent="0.4">
      <c r="A4" s="4">
        <v>31</v>
      </c>
      <c r="B4" s="25" t="s">
        <v>3</v>
      </c>
      <c r="C4" s="28">
        <f>C5+C7+C9</f>
        <v>8485000</v>
      </c>
      <c r="D4" s="26">
        <f>D5+D7+D9</f>
        <v>8500000</v>
      </c>
      <c r="E4" s="3">
        <f>E5+E7+E9</f>
        <v>7130021</v>
      </c>
      <c r="F4" s="45" t="s">
        <v>57</v>
      </c>
      <c r="G4" s="172">
        <f>E4/D4*100</f>
        <v>83.882599999999996</v>
      </c>
    </row>
    <row r="5" spans="1:7" ht="16" thickTop="1" x14ac:dyDescent="0.35">
      <c r="A5" s="15">
        <v>311</v>
      </c>
      <c r="B5" s="15"/>
      <c r="C5" s="34">
        <f>C6</f>
        <v>7000000</v>
      </c>
      <c r="D5" s="16">
        <f>D6</f>
        <v>7000000</v>
      </c>
      <c r="E5" s="124">
        <f>E6</f>
        <v>5904286</v>
      </c>
      <c r="F5" s="1" t="s">
        <v>38</v>
      </c>
      <c r="G5" s="172">
        <f t="shared" ref="G5:G63" si="0">E5/D5*100</f>
        <v>84.346942857142864</v>
      </c>
    </row>
    <row r="6" spans="1:7" ht="15.5" x14ac:dyDescent="0.35">
      <c r="A6" s="5">
        <v>3111</v>
      </c>
      <c r="B6" s="6" t="s">
        <v>4</v>
      </c>
      <c r="C6" s="46">
        <v>7000000</v>
      </c>
      <c r="D6" s="11">
        <v>7000000</v>
      </c>
      <c r="E6" s="11">
        <v>5904286</v>
      </c>
      <c r="F6" s="36"/>
      <c r="G6" s="172">
        <f t="shared" si="0"/>
        <v>84.346942857142864</v>
      </c>
    </row>
    <row r="7" spans="1:7" ht="15.5" x14ac:dyDescent="0.35">
      <c r="A7" s="126">
        <v>312</v>
      </c>
      <c r="B7" s="125"/>
      <c r="C7" s="129">
        <f>C8</f>
        <v>330000</v>
      </c>
      <c r="D7" s="128">
        <f>D8</f>
        <v>300000</v>
      </c>
      <c r="E7" s="128">
        <f>E8</f>
        <v>246256</v>
      </c>
      <c r="F7" s="127" t="s">
        <v>58</v>
      </c>
      <c r="G7" s="172">
        <f t="shared" si="0"/>
        <v>82.085333333333338</v>
      </c>
    </row>
    <row r="8" spans="1:7" ht="15.5" x14ac:dyDescent="0.35">
      <c r="A8" s="5">
        <v>3121</v>
      </c>
      <c r="B8" s="6" t="s">
        <v>5</v>
      </c>
      <c r="C8" s="46">
        <v>330000</v>
      </c>
      <c r="D8" s="11">
        <v>300000</v>
      </c>
      <c r="E8" s="13">
        <v>246256</v>
      </c>
      <c r="F8" s="36"/>
      <c r="G8" s="172">
        <f t="shared" si="0"/>
        <v>82.085333333333338</v>
      </c>
    </row>
    <row r="9" spans="1:7" ht="15.5" x14ac:dyDescent="0.35">
      <c r="A9" s="17">
        <v>313</v>
      </c>
      <c r="B9" s="18"/>
      <c r="C9" s="47">
        <f>C10</f>
        <v>1155000</v>
      </c>
      <c r="D9" s="22">
        <f>D10</f>
        <v>1200000</v>
      </c>
      <c r="E9" s="35">
        <f>E10+E11</f>
        <v>979479</v>
      </c>
      <c r="F9" s="37" t="s">
        <v>59</v>
      </c>
      <c r="G9" s="172">
        <f t="shared" si="0"/>
        <v>81.623249999999999</v>
      </c>
    </row>
    <row r="10" spans="1:7" ht="15.5" x14ac:dyDescent="0.35">
      <c r="A10" s="5">
        <v>3132</v>
      </c>
      <c r="B10" s="7" t="s">
        <v>6</v>
      </c>
      <c r="C10" s="46">
        <v>1155000</v>
      </c>
      <c r="D10" s="11">
        <v>1200000</v>
      </c>
      <c r="E10" s="13">
        <v>978407</v>
      </c>
      <c r="F10" s="36"/>
      <c r="G10" s="172">
        <f t="shared" si="0"/>
        <v>81.533916666666656</v>
      </c>
    </row>
    <row r="11" spans="1:7" ht="16" thickBot="1" x14ac:dyDescent="0.4">
      <c r="A11" s="5">
        <v>3133</v>
      </c>
      <c r="B11" s="7" t="s">
        <v>7</v>
      </c>
      <c r="C11" s="48"/>
      <c r="D11" s="11"/>
      <c r="E11" s="13">
        <v>1072</v>
      </c>
      <c r="F11" s="36"/>
      <c r="G11" s="172"/>
    </row>
    <row r="12" spans="1:7" ht="16.5" thickTop="1" thickBot="1" x14ac:dyDescent="0.4">
      <c r="A12" s="4">
        <v>32</v>
      </c>
      <c r="B12" s="29" t="s">
        <v>8</v>
      </c>
      <c r="C12" s="28">
        <f>C13+C17+C23+C36</f>
        <v>1262500</v>
      </c>
      <c r="D12" s="28">
        <f>D13+D17+D23+D36</f>
        <v>583028.22000000009</v>
      </c>
      <c r="E12" s="159">
        <f>E13+E17+E23+E33+E36</f>
        <v>705516</v>
      </c>
      <c r="F12" s="38"/>
      <c r="G12" s="172">
        <f t="shared" si="0"/>
        <v>121.00889387481104</v>
      </c>
    </row>
    <row r="13" spans="1:7" ht="16" thickTop="1" x14ac:dyDescent="0.35">
      <c r="A13" s="17">
        <v>321</v>
      </c>
      <c r="B13" s="20"/>
      <c r="C13" s="30">
        <f>C14+C15+C16</f>
        <v>236000</v>
      </c>
      <c r="D13" s="21">
        <f>D14+D15+D16</f>
        <v>187043.41</v>
      </c>
      <c r="E13" s="124">
        <f>E14+E15+E16</f>
        <v>186548</v>
      </c>
      <c r="F13" s="1" t="s">
        <v>74</v>
      </c>
      <c r="G13" s="172">
        <f t="shared" si="0"/>
        <v>99.735136351502575</v>
      </c>
    </row>
    <row r="14" spans="1:7" ht="15.5" x14ac:dyDescent="0.35">
      <c r="A14" s="5">
        <v>3211</v>
      </c>
      <c r="B14" s="6" t="s">
        <v>9</v>
      </c>
      <c r="C14" s="49">
        <v>125000</v>
      </c>
      <c r="D14" s="11">
        <v>92941.05</v>
      </c>
      <c r="E14" s="130">
        <v>90354</v>
      </c>
      <c r="F14" s="39"/>
      <c r="G14" s="172">
        <f t="shared" si="0"/>
        <v>97.216461402146834</v>
      </c>
    </row>
    <row r="15" spans="1:7" ht="15.5" x14ac:dyDescent="0.35">
      <c r="A15" s="5">
        <v>3212</v>
      </c>
      <c r="B15" s="6" t="s">
        <v>10</v>
      </c>
      <c r="C15" s="49">
        <v>110000</v>
      </c>
      <c r="D15" s="11">
        <v>92102.36</v>
      </c>
      <c r="E15" s="130">
        <v>92264</v>
      </c>
      <c r="F15" s="39"/>
      <c r="G15" s="172">
        <f t="shared" si="0"/>
        <v>100.17550038891511</v>
      </c>
    </row>
    <row r="16" spans="1:7" ht="15.5" x14ac:dyDescent="0.35">
      <c r="A16" s="5">
        <v>3213</v>
      </c>
      <c r="B16" s="6" t="s">
        <v>11</v>
      </c>
      <c r="C16" s="49">
        <v>1000</v>
      </c>
      <c r="D16" s="11">
        <v>2000</v>
      </c>
      <c r="E16" s="130">
        <v>3930</v>
      </c>
      <c r="F16" s="39"/>
      <c r="G16" s="172">
        <f t="shared" si="0"/>
        <v>196.5</v>
      </c>
    </row>
    <row r="17" spans="1:7" ht="15.5" x14ac:dyDescent="0.35">
      <c r="A17" s="17">
        <v>322</v>
      </c>
      <c r="B17" s="18"/>
      <c r="C17" s="22">
        <f>C18+C19+C20+C21+C22</f>
        <v>170100</v>
      </c>
      <c r="D17" s="22">
        <f>D18+D19+D20+D21</f>
        <v>69955.55</v>
      </c>
      <c r="E17" s="131">
        <f>E18+E19+E20+E21</f>
        <v>88216</v>
      </c>
      <c r="F17" s="40" t="s">
        <v>75</v>
      </c>
      <c r="G17" s="172">
        <f t="shared" si="0"/>
        <v>126.10293250499782</v>
      </c>
    </row>
    <row r="18" spans="1:7" ht="15.5" x14ac:dyDescent="0.35">
      <c r="A18" s="5">
        <v>3221</v>
      </c>
      <c r="B18" s="7" t="s">
        <v>12</v>
      </c>
      <c r="C18" s="50">
        <v>75500</v>
      </c>
      <c r="D18" s="11">
        <v>45555.55</v>
      </c>
      <c r="E18" s="130">
        <v>64158</v>
      </c>
      <c r="F18" s="39"/>
      <c r="G18" s="172">
        <f t="shared" si="0"/>
        <v>140.83465132129894</v>
      </c>
    </row>
    <row r="19" spans="1:7" ht="15.5" x14ac:dyDescent="0.35">
      <c r="A19" s="5">
        <v>3223</v>
      </c>
      <c r="B19" s="6" t="s">
        <v>13</v>
      </c>
      <c r="C19" s="50">
        <v>70000</v>
      </c>
      <c r="D19" s="11">
        <v>11000</v>
      </c>
      <c r="E19" s="130">
        <v>12144</v>
      </c>
      <c r="F19" s="39"/>
      <c r="G19" s="172">
        <f t="shared" si="0"/>
        <v>110.4</v>
      </c>
    </row>
    <row r="20" spans="1:7" ht="15.5" x14ac:dyDescent="0.35">
      <c r="A20" s="5">
        <v>3224</v>
      </c>
      <c r="B20" s="7" t="s">
        <v>14</v>
      </c>
      <c r="C20" s="50">
        <v>4000</v>
      </c>
      <c r="D20" s="11">
        <v>3000</v>
      </c>
      <c r="E20" s="130">
        <v>4091</v>
      </c>
      <c r="F20" s="39"/>
      <c r="G20" s="172">
        <f t="shared" si="0"/>
        <v>136.36666666666665</v>
      </c>
    </row>
    <row r="21" spans="1:7" ht="15.5" x14ac:dyDescent="0.35">
      <c r="A21" s="5">
        <v>3225</v>
      </c>
      <c r="B21" s="6" t="s">
        <v>15</v>
      </c>
      <c r="C21" s="50">
        <v>5600</v>
      </c>
      <c r="D21" s="11">
        <v>10400</v>
      </c>
      <c r="E21" s="130">
        <v>7823</v>
      </c>
      <c r="F21" s="39"/>
      <c r="G21" s="172">
        <f t="shared" si="0"/>
        <v>75.22115384615384</v>
      </c>
    </row>
    <row r="22" spans="1:7" ht="15.5" x14ac:dyDescent="0.35">
      <c r="A22" s="5">
        <v>3222</v>
      </c>
      <c r="B22" s="6" t="s">
        <v>16</v>
      </c>
      <c r="C22" s="50">
        <v>15000</v>
      </c>
      <c r="D22" s="11">
        <v>0</v>
      </c>
      <c r="E22" s="130"/>
      <c r="F22" s="39"/>
      <c r="G22" s="172"/>
    </row>
    <row r="23" spans="1:7" ht="15.5" x14ac:dyDescent="0.35">
      <c r="A23" s="17">
        <v>323</v>
      </c>
      <c r="B23" s="18"/>
      <c r="C23" s="22">
        <f>C24+C25+C27+C29+C30+C31</f>
        <v>739652</v>
      </c>
      <c r="D23" s="22">
        <f>D24+D25+D27+D29+D30+D31</f>
        <v>185204.61000000002</v>
      </c>
      <c r="E23" s="131">
        <f>E24+E25+E27+E29+E30+E31</f>
        <v>314131</v>
      </c>
      <c r="F23" s="40" t="s">
        <v>76</v>
      </c>
      <c r="G23" s="172">
        <f t="shared" si="0"/>
        <v>169.6129486193675</v>
      </c>
    </row>
    <row r="24" spans="1:7" ht="15.5" x14ac:dyDescent="0.35">
      <c r="A24" s="5">
        <v>3231</v>
      </c>
      <c r="B24" s="6" t="s">
        <v>17</v>
      </c>
      <c r="C24" s="51">
        <v>159000</v>
      </c>
      <c r="D24" s="11">
        <v>58156.39</v>
      </c>
      <c r="E24" s="130">
        <v>54687</v>
      </c>
      <c r="F24" s="39"/>
      <c r="G24" s="172">
        <f t="shared" si="0"/>
        <v>94.03437868134526</v>
      </c>
    </row>
    <row r="25" spans="1:7" ht="15.5" x14ac:dyDescent="0.35">
      <c r="A25" s="5">
        <v>3232</v>
      </c>
      <c r="B25" s="6" t="s">
        <v>18</v>
      </c>
      <c r="C25" s="52">
        <v>480000</v>
      </c>
      <c r="D25" s="12">
        <v>64366.8</v>
      </c>
      <c r="E25" s="130">
        <v>211042</v>
      </c>
      <c r="F25" s="39"/>
      <c r="G25" s="172">
        <f t="shared" si="0"/>
        <v>327.87399715381218</v>
      </c>
    </row>
    <row r="26" spans="1:7" ht="15.5" x14ac:dyDescent="0.35">
      <c r="A26" s="5">
        <v>3233</v>
      </c>
      <c r="B26" s="6" t="s">
        <v>19</v>
      </c>
      <c r="C26" s="51"/>
      <c r="D26" s="33"/>
      <c r="E26" s="130"/>
      <c r="F26" s="39"/>
      <c r="G26" s="172"/>
    </row>
    <row r="27" spans="1:7" ht="15.5" x14ac:dyDescent="0.35">
      <c r="A27" s="5">
        <v>3234</v>
      </c>
      <c r="B27" s="6" t="s">
        <v>20</v>
      </c>
      <c r="C27" s="51">
        <v>81152</v>
      </c>
      <c r="D27" s="11">
        <v>6112.02</v>
      </c>
      <c r="E27" s="130">
        <v>6381</v>
      </c>
      <c r="F27" s="39"/>
      <c r="G27" s="172">
        <f t="shared" si="0"/>
        <v>104.40083638469768</v>
      </c>
    </row>
    <row r="28" spans="1:7" ht="15.5" x14ac:dyDescent="0.35">
      <c r="A28" s="5">
        <v>3225</v>
      </c>
      <c r="B28" s="6" t="s">
        <v>21</v>
      </c>
      <c r="C28" s="51"/>
      <c r="D28" s="11"/>
      <c r="E28" s="130"/>
      <c r="F28" s="39"/>
      <c r="G28" s="172"/>
    </row>
    <row r="29" spans="1:7" ht="15.5" x14ac:dyDescent="0.35">
      <c r="A29" s="5">
        <v>3236</v>
      </c>
      <c r="B29" s="7" t="s">
        <v>22</v>
      </c>
      <c r="C29" s="51">
        <v>10000</v>
      </c>
      <c r="D29" s="11">
        <v>35110</v>
      </c>
      <c r="E29" s="130">
        <v>22370</v>
      </c>
      <c r="F29" s="39"/>
      <c r="G29" s="172">
        <f t="shared" si="0"/>
        <v>63.714041583594415</v>
      </c>
    </row>
    <row r="30" spans="1:7" ht="15.5" x14ac:dyDescent="0.35">
      <c r="A30" s="5">
        <v>3237</v>
      </c>
      <c r="B30" s="6" t="s">
        <v>23</v>
      </c>
      <c r="C30" s="51">
        <v>8500</v>
      </c>
      <c r="D30" s="11">
        <v>20459.400000000001</v>
      </c>
      <c r="E30" s="130">
        <v>18901</v>
      </c>
      <c r="F30" s="39"/>
      <c r="G30" s="172">
        <f t="shared" si="0"/>
        <v>92.382963332258029</v>
      </c>
    </row>
    <row r="31" spans="1:7" ht="15.5" x14ac:dyDescent="0.35">
      <c r="A31" s="5">
        <v>3238</v>
      </c>
      <c r="B31" s="6" t="s">
        <v>24</v>
      </c>
      <c r="C31" s="51">
        <v>1000</v>
      </c>
      <c r="D31" s="11">
        <v>1000</v>
      </c>
      <c r="E31" s="130">
        <v>750</v>
      </c>
      <c r="F31" s="39"/>
      <c r="G31" s="172">
        <f t="shared" si="0"/>
        <v>75</v>
      </c>
    </row>
    <row r="32" spans="1:7" ht="15.5" x14ac:dyDescent="0.35">
      <c r="A32" s="5">
        <v>3239</v>
      </c>
      <c r="B32" s="6" t="s">
        <v>25</v>
      </c>
      <c r="C32" s="51"/>
      <c r="D32" s="11"/>
      <c r="E32" s="130"/>
      <c r="F32" s="39"/>
      <c r="G32" s="172"/>
    </row>
    <row r="33" spans="1:7" ht="15.5" x14ac:dyDescent="0.35">
      <c r="A33" s="17">
        <v>324</v>
      </c>
      <c r="B33" s="18"/>
      <c r="C33" s="22"/>
      <c r="D33" s="22"/>
      <c r="E33" s="131">
        <f>E34</f>
        <v>320</v>
      </c>
      <c r="F33" s="40" t="s">
        <v>77</v>
      </c>
      <c r="G33" s="172"/>
    </row>
    <row r="34" spans="1:7" ht="15.5" x14ac:dyDescent="0.35">
      <c r="A34" s="5">
        <v>3241</v>
      </c>
      <c r="B34" s="6" t="s">
        <v>26</v>
      </c>
      <c r="C34" s="11"/>
      <c r="D34" s="11"/>
      <c r="E34" s="130">
        <v>320</v>
      </c>
      <c r="F34" s="39"/>
      <c r="G34" s="172"/>
    </row>
    <row r="35" spans="1:7" ht="15.5" x14ac:dyDescent="0.35">
      <c r="A35" s="5">
        <v>3241</v>
      </c>
      <c r="B35" s="6" t="s">
        <v>27</v>
      </c>
      <c r="C35" s="11"/>
      <c r="D35" s="11"/>
      <c r="E35" s="130"/>
      <c r="F35" s="39"/>
      <c r="G35" s="172"/>
    </row>
    <row r="36" spans="1:7" ht="15.5" x14ac:dyDescent="0.35">
      <c r="A36" s="17">
        <v>329</v>
      </c>
      <c r="B36" s="24"/>
      <c r="C36" s="22">
        <f>C38+C40+C42</f>
        <v>116748</v>
      </c>
      <c r="D36" s="22">
        <f>D38+D40+D41+D42</f>
        <v>140824.65</v>
      </c>
      <c r="E36" s="131">
        <f>E37+E38+E40+E41+E42</f>
        <v>116301</v>
      </c>
      <c r="F36" s="40" t="s">
        <v>78</v>
      </c>
      <c r="G36" s="172">
        <f t="shared" si="0"/>
        <v>82.585683685349125</v>
      </c>
    </row>
    <row r="37" spans="1:7" ht="15.5" x14ac:dyDescent="0.35">
      <c r="A37" s="5">
        <v>3292</v>
      </c>
      <c r="B37" s="6" t="s">
        <v>28</v>
      </c>
      <c r="C37" s="11"/>
      <c r="D37" s="11"/>
      <c r="E37" s="130">
        <v>512</v>
      </c>
      <c r="F37" s="39"/>
      <c r="G37" s="172"/>
    </row>
    <row r="38" spans="1:7" ht="15.5" x14ac:dyDescent="0.35">
      <c r="A38" s="5">
        <v>3293</v>
      </c>
      <c r="B38" s="6" t="s">
        <v>29</v>
      </c>
      <c r="C38" s="53">
        <v>20600</v>
      </c>
      <c r="D38" s="11">
        <v>32500</v>
      </c>
      <c r="E38" s="130">
        <v>27543</v>
      </c>
      <c r="F38" s="39"/>
      <c r="G38" s="172">
        <f t="shared" si="0"/>
        <v>84.747692307692319</v>
      </c>
    </row>
    <row r="39" spans="1:7" ht="15.5" x14ac:dyDescent="0.35">
      <c r="A39" s="5">
        <v>3294</v>
      </c>
      <c r="B39" s="6" t="s">
        <v>30</v>
      </c>
      <c r="C39" s="53"/>
      <c r="D39" s="11"/>
      <c r="E39" s="130"/>
      <c r="F39" s="39"/>
      <c r="G39" s="172"/>
    </row>
    <row r="40" spans="1:7" ht="15.5" x14ac:dyDescent="0.35">
      <c r="A40" s="5">
        <v>3295</v>
      </c>
      <c r="B40" s="6" t="s">
        <v>31</v>
      </c>
      <c r="C40" s="53">
        <v>15000</v>
      </c>
      <c r="D40" s="11">
        <v>11299.65</v>
      </c>
      <c r="E40" s="130">
        <v>150</v>
      </c>
      <c r="F40" s="39"/>
      <c r="G40" s="172">
        <f t="shared" si="0"/>
        <v>1.3274747447929804</v>
      </c>
    </row>
    <row r="41" spans="1:7" ht="15.5" x14ac:dyDescent="0.35">
      <c r="A41" s="5">
        <v>3296</v>
      </c>
      <c r="B41" s="6" t="s">
        <v>32</v>
      </c>
      <c r="C41" s="54"/>
      <c r="D41" s="11">
        <v>85000</v>
      </c>
      <c r="E41" s="130">
        <v>73281</v>
      </c>
      <c r="F41" s="39"/>
      <c r="G41" s="172">
        <f t="shared" si="0"/>
        <v>86.212941176470594</v>
      </c>
    </row>
    <row r="42" spans="1:7" ht="16" thickBot="1" x14ac:dyDescent="0.4">
      <c r="A42" s="5">
        <v>3299</v>
      </c>
      <c r="B42" s="9" t="s">
        <v>33</v>
      </c>
      <c r="C42" s="54">
        <v>81148</v>
      </c>
      <c r="D42" s="11">
        <v>12025</v>
      </c>
      <c r="E42" s="130">
        <v>14815</v>
      </c>
      <c r="F42" s="39"/>
      <c r="G42" s="172">
        <f t="shared" si="0"/>
        <v>123.20166320166319</v>
      </c>
    </row>
    <row r="43" spans="1:7" ht="16.5" thickTop="1" thickBot="1" x14ac:dyDescent="0.4">
      <c r="A43" s="4">
        <v>34</v>
      </c>
      <c r="B43" s="29" t="s">
        <v>34</v>
      </c>
      <c r="C43" s="28">
        <f>C44</f>
        <v>3700</v>
      </c>
      <c r="D43" s="26">
        <f>D44</f>
        <v>65000</v>
      </c>
      <c r="E43" s="160">
        <f>E44</f>
        <v>53623</v>
      </c>
      <c r="F43" s="41"/>
      <c r="G43" s="172">
        <f t="shared" si="0"/>
        <v>82.496923076923082</v>
      </c>
    </row>
    <row r="44" spans="1:7" ht="16" thickTop="1" x14ac:dyDescent="0.35">
      <c r="A44" s="15">
        <v>343</v>
      </c>
      <c r="B44" s="23"/>
      <c r="C44" s="27">
        <f>C45+C46</f>
        <v>3700</v>
      </c>
      <c r="D44" s="16">
        <f>D45+D46</f>
        <v>65000</v>
      </c>
      <c r="E44" s="132">
        <f>E45+E46</f>
        <v>53623</v>
      </c>
      <c r="F44" s="42" t="s">
        <v>92</v>
      </c>
      <c r="G44" s="172">
        <f t="shared" si="0"/>
        <v>82.496923076923082</v>
      </c>
    </row>
    <row r="45" spans="1:7" ht="15.5" x14ac:dyDescent="0.35">
      <c r="A45" s="5">
        <v>3431</v>
      </c>
      <c r="B45" s="6" t="s">
        <v>35</v>
      </c>
      <c r="C45" s="55">
        <v>3500</v>
      </c>
      <c r="D45" s="11">
        <v>5000</v>
      </c>
      <c r="E45" s="133">
        <v>4649</v>
      </c>
      <c r="F45" s="43"/>
      <c r="G45" s="172">
        <f t="shared" si="0"/>
        <v>92.97999999999999</v>
      </c>
    </row>
    <row r="46" spans="1:7" ht="15.5" x14ac:dyDescent="0.35">
      <c r="A46" s="31">
        <v>3433</v>
      </c>
      <c r="B46" s="32" t="s">
        <v>36</v>
      </c>
      <c r="C46" s="56">
        <v>200</v>
      </c>
      <c r="D46" s="11">
        <v>60000</v>
      </c>
      <c r="E46" s="133">
        <v>48974</v>
      </c>
      <c r="F46" s="43"/>
      <c r="G46" s="172">
        <f t="shared" si="0"/>
        <v>81.623333333333335</v>
      </c>
    </row>
    <row r="47" spans="1:7" ht="15.5" x14ac:dyDescent="0.35">
      <c r="A47" s="17"/>
      <c r="B47" s="24"/>
      <c r="C47" s="21"/>
      <c r="D47" s="19"/>
      <c r="E47" s="134"/>
      <c r="F47" s="44"/>
      <c r="G47" s="172"/>
    </row>
    <row r="48" spans="1:7" ht="15.5" x14ac:dyDescent="0.35">
      <c r="A48" s="5"/>
      <c r="B48" s="6"/>
      <c r="C48" s="10"/>
      <c r="D48" s="11"/>
      <c r="E48" s="133"/>
      <c r="F48" s="43"/>
      <c r="G48" s="172"/>
    </row>
    <row r="49" spans="1:7" ht="15.5" x14ac:dyDescent="0.35">
      <c r="A49" s="5"/>
      <c r="B49" s="8" t="s">
        <v>37</v>
      </c>
      <c r="C49" s="3">
        <f>C4+C12+C43</f>
        <v>9751200</v>
      </c>
      <c r="D49" s="3">
        <f>D43+D12+D4</f>
        <v>9148028.2200000007</v>
      </c>
      <c r="E49" s="14">
        <f>E4+E12+E43</f>
        <v>7889160</v>
      </c>
      <c r="F49" s="45" t="s">
        <v>93</v>
      </c>
      <c r="G49" s="172">
        <f t="shared" si="0"/>
        <v>86.238911930247625</v>
      </c>
    </row>
    <row r="50" spans="1:7" ht="15.5" x14ac:dyDescent="0.35">
      <c r="G50" s="172"/>
    </row>
    <row r="51" spans="1:7" ht="15.5" x14ac:dyDescent="0.35">
      <c r="A51" s="64" t="s">
        <v>41</v>
      </c>
      <c r="B51" s="69" t="s">
        <v>42</v>
      </c>
      <c r="C51" s="57"/>
      <c r="D51" s="58"/>
      <c r="E51" s="58"/>
      <c r="F51" s="57"/>
      <c r="G51" s="172"/>
    </row>
    <row r="52" spans="1:7" ht="15.5" x14ac:dyDescent="0.35">
      <c r="A52" s="66" t="s">
        <v>0</v>
      </c>
      <c r="B52" s="115"/>
      <c r="C52" s="115"/>
      <c r="D52" s="177"/>
      <c r="E52" s="178"/>
      <c r="F52" s="173"/>
      <c r="G52" s="172"/>
    </row>
    <row r="53" spans="1:7" ht="16" thickBot="1" x14ac:dyDescent="0.4">
      <c r="A53" s="67" t="s">
        <v>1</v>
      </c>
      <c r="B53" s="164" t="s">
        <v>2</v>
      </c>
      <c r="C53" s="116"/>
      <c r="D53" s="117"/>
      <c r="E53" s="117"/>
      <c r="F53" s="174"/>
      <c r="G53" s="172"/>
    </row>
    <row r="54" spans="1:7" ht="31.5" thickTop="1" thickBot="1" x14ac:dyDescent="0.4">
      <c r="A54" s="62">
        <v>42</v>
      </c>
      <c r="B54" s="96" t="s">
        <v>43</v>
      </c>
      <c r="C54" s="94">
        <v>32000</v>
      </c>
      <c r="D54" s="93">
        <f>D56+D57</f>
        <v>217950</v>
      </c>
      <c r="E54" s="100">
        <f>E56+E57</f>
        <v>219206</v>
      </c>
      <c r="F54" s="104" t="s">
        <v>94</v>
      </c>
      <c r="G54" s="172">
        <f t="shared" si="0"/>
        <v>100.57627896306491</v>
      </c>
    </row>
    <row r="55" spans="1:7" ht="16" thickTop="1" x14ac:dyDescent="0.35">
      <c r="A55" s="86">
        <v>422</v>
      </c>
      <c r="B55" s="87"/>
      <c r="C55" s="97"/>
      <c r="D55" s="83"/>
      <c r="E55" s="150"/>
      <c r="F55" s="105"/>
      <c r="G55" s="172"/>
    </row>
    <row r="56" spans="1:7" ht="15.5" x14ac:dyDescent="0.35">
      <c r="A56" s="63">
        <v>4221</v>
      </c>
      <c r="B56" s="65" t="s">
        <v>44</v>
      </c>
      <c r="C56" s="78">
        <v>1000</v>
      </c>
      <c r="D56" s="79">
        <v>211000</v>
      </c>
      <c r="E56" s="151">
        <v>202534</v>
      </c>
      <c r="F56" s="106"/>
      <c r="G56" s="172">
        <f t="shared" si="0"/>
        <v>95.987677725118488</v>
      </c>
    </row>
    <row r="57" spans="1:7" ht="15.5" x14ac:dyDescent="0.35">
      <c r="A57" s="63">
        <v>4241</v>
      </c>
      <c r="B57" s="65" t="s">
        <v>45</v>
      </c>
      <c r="C57" s="78">
        <v>11000</v>
      </c>
      <c r="D57" s="79">
        <v>6950</v>
      </c>
      <c r="E57" s="151">
        <v>16672</v>
      </c>
      <c r="F57" s="106"/>
      <c r="G57" s="172">
        <f t="shared" si="0"/>
        <v>239.88489208633092</v>
      </c>
    </row>
    <row r="58" spans="1:7" ht="15.5" x14ac:dyDescent="0.35">
      <c r="A58" s="63">
        <v>4123</v>
      </c>
      <c r="B58" s="72" t="s">
        <v>46</v>
      </c>
      <c r="C58" s="78">
        <v>20000</v>
      </c>
      <c r="D58" s="101"/>
      <c r="E58" s="151"/>
      <c r="F58" s="106"/>
      <c r="G58" s="172"/>
    </row>
    <row r="59" spans="1:7" ht="15.5" x14ac:dyDescent="0.35">
      <c r="A59" s="63"/>
      <c r="B59" s="65"/>
      <c r="C59" s="78"/>
      <c r="D59" s="102"/>
      <c r="E59" s="151"/>
      <c r="F59" s="106"/>
      <c r="G59" s="172"/>
    </row>
    <row r="60" spans="1:7" ht="15.5" x14ac:dyDescent="0.35">
      <c r="A60" s="88"/>
      <c r="B60" s="89" t="s">
        <v>47</v>
      </c>
      <c r="C60" s="90">
        <v>32000</v>
      </c>
      <c r="D60" s="84">
        <v>217950</v>
      </c>
      <c r="E60" s="152">
        <v>219206</v>
      </c>
      <c r="F60" s="107"/>
      <c r="G60" s="172">
        <f t="shared" si="0"/>
        <v>100.57627896306491</v>
      </c>
    </row>
    <row r="61" spans="1:7" ht="15.5" x14ac:dyDescent="0.35">
      <c r="A61" s="70"/>
      <c r="B61" s="59"/>
      <c r="C61" s="57"/>
      <c r="D61" s="57"/>
      <c r="E61" s="153"/>
      <c r="F61" s="108"/>
      <c r="G61" s="172"/>
    </row>
    <row r="62" spans="1:7" ht="16" thickBot="1" x14ac:dyDescent="0.4">
      <c r="A62" s="71" t="s">
        <v>48</v>
      </c>
      <c r="B62" s="69">
        <v>2</v>
      </c>
      <c r="C62" s="157"/>
      <c r="D62" s="158">
        <f>D63+D64</f>
        <v>6516890.8600000003</v>
      </c>
      <c r="E62" s="158">
        <f>E63</f>
        <v>237500</v>
      </c>
      <c r="F62" s="168" t="s">
        <v>95</v>
      </c>
      <c r="G62" s="172">
        <f t="shared" si="0"/>
        <v>3.6443759010565966</v>
      </c>
    </row>
    <row r="63" spans="1:7" ht="16.5" thickTop="1" thickBot="1" x14ac:dyDescent="0.4">
      <c r="A63" s="68">
        <v>45</v>
      </c>
      <c r="B63" s="95" t="s">
        <v>49</v>
      </c>
      <c r="C63" s="99"/>
      <c r="D63" s="103">
        <v>237500</v>
      </c>
      <c r="E63" s="81">
        <v>237500</v>
      </c>
      <c r="F63" s="77"/>
      <c r="G63" s="172">
        <f t="shared" si="0"/>
        <v>100</v>
      </c>
    </row>
    <row r="64" spans="1:7" ht="16" thickTop="1" x14ac:dyDescent="0.35">
      <c r="A64" s="63">
        <v>451</v>
      </c>
      <c r="B64" s="72" t="s">
        <v>97</v>
      </c>
      <c r="C64" s="98"/>
      <c r="D64" s="81">
        <v>6279390.8600000003</v>
      </c>
      <c r="E64" s="154">
        <v>0</v>
      </c>
      <c r="F64" s="63"/>
      <c r="G64" s="172"/>
    </row>
    <row r="65" spans="1:7" ht="15.5" x14ac:dyDescent="0.35">
      <c r="A65" s="91"/>
      <c r="B65" s="92" t="s">
        <v>47</v>
      </c>
      <c r="C65" s="84"/>
      <c r="D65" s="85"/>
      <c r="E65" s="155"/>
      <c r="F65" s="109"/>
      <c r="G65" s="172"/>
    </row>
    <row r="66" spans="1:7" ht="15.5" x14ac:dyDescent="0.35">
      <c r="A66" s="73">
        <v>711</v>
      </c>
      <c r="B66" s="74" t="s">
        <v>52</v>
      </c>
      <c r="C66" s="60"/>
      <c r="D66" s="61"/>
      <c r="E66" s="156"/>
      <c r="F66" s="104"/>
      <c r="G66" s="172"/>
    </row>
    <row r="67" spans="1:7" ht="15.5" x14ac:dyDescent="0.35">
      <c r="A67" s="75">
        <v>922</v>
      </c>
      <c r="B67" s="76"/>
      <c r="C67" s="82"/>
      <c r="D67" s="80"/>
      <c r="E67" s="150"/>
      <c r="F67" s="105"/>
      <c r="G67" s="172"/>
    </row>
    <row r="68" spans="1:7" ht="15.5" x14ac:dyDescent="0.35">
      <c r="A68" s="73"/>
      <c r="B68" s="74" t="s">
        <v>50</v>
      </c>
      <c r="C68" s="60"/>
      <c r="D68" s="61"/>
      <c r="E68" s="100"/>
      <c r="F68" s="104"/>
      <c r="G68" s="172"/>
    </row>
    <row r="69" spans="1:7" ht="15.5" x14ac:dyDescent="0.35">
      <c r="A69" s="73"/>
      <c r="B69" s="74"/>
      <c r="C69" s="60"/>
      <c r="D69" s="61"/>
      <c r="E69" s="100"/>
      <c r="F69" s="104"/>
      <c r="G69" s="172"/>
    </row>
    <row r="70" spans="1:7" ht="17.5" x14ac:dyDescent="0.35">
      <c r="A70" s="175" t="s">
        <v>51</v>
      </c>
      <c r="B70" s="176"/>
      <c r="C70" s="161">
        <f>C49+C60</f>
        <v>9783200</v>
      </c>
      <c r="D70" s="161">
        <f>D49+D54+D62</f>
        <v>15882869.080000002</v>
      </c>
      <c r="E70" s="162">
        <f>E49+E54+E62</f>
        <v>8345866</v>
      </c>
      <c r="F70" s="163" t="s">
        <v>96</v>
      </c>
      <c r="G70" s="172">
        <f t="shared" ref="G70" si="1">E70/D70*100</f>
        <v>52.546337553768964</v>
      </c>
    </row>
    <row r="73" spans="1:7" ht="28.5" x14ac:dyDescent="0.35">
      <c r="A73" s="135" t="s">
        <v>60</v>
      </c>
      <c r="B73" s="146" t="s">
        <v>39</v>
      </c>
      <c r="C73" s="147" t="s">
        <v>53</v>
      </c>
      <c r="D73" s="147" t="s">
        <v>40</v>
      </c>
      <c r="E73" s="147" t="s">
        <v>72</v>
      </c>
      <c r="F73" s="169" t="s">
        <v>98</v>
      </c>
    </row>
    <row r="74" spans="1:7" ht="15.5" x14ac:dyDescent="0.35">
      <c r="A74" s="145" t="s">
        <v>73</v>
      </c>
      <c r="B74" s="136"/>
      <c r="C74" s="137"/>
      <c r="D74" s="137">
        <v>330173</v>
      </c>
      <c r="E74" s="137" t="s">
        <v>79</v>
      </c>
      <c r="F74" s="170"/>
    </row>
    <row r="75" spans="1:7" ht="15.5" x14ac:dyDescent="0.35">
      <c r="A75" s="138" t="s">
        <v>61</v>
      </c>
      <c r="B75" s="139">
        <v>50</v>
      </c>
      <c r="C75" s="140">
        <v>50</v>
      </c>
      <c r="D75" s="140">
        <v>10</v>
      </c>
      <c r="E75" s="141" t="s">
        <v>80</v>
      </c>
      <c r="F75" s="171">
        <f>D75/C75*100</f>
        <v>20</v>
      </c>
    </row>
    <row r="76" spans="1:7" ht="15.5" x14ac:dyDescent="0.35">
      <c r="A76" s="138" t="s">
        <v>62</v>
      </c>
      <c r="B76" s="140">
        <v>0</v>
      </c>
      <c r="C76" s="140">
        <v>0</v>
      </c>
      <c r="D76" s="140">
        <v>0</v>
      </c>
      <c r="E76" s="141" t="s">
        <v>81</v>
      </c>
      <c r="F76" s="171">
        <v>0</v>
      </c>
    </row>
    <row r="77" spans="1:7" ht="15.5" x14ac:dyDescent="0.35">
      <c r="A77" s="142" t="s">
        <v>63</v>
      </c>
      <c r="B77" s="140">
        <v>461900</v>
      </c>
      <c r="C77" s="139">
        <v>310000</v>
      </c>
      <c r="D77" s="139">
        <v>310000</v>
      </c>
      <c r="E77" s="141" t="s">
        <v>82</v>
      </c>
      <c r="F77" s="171">
        <f t="shared" ref="F77:F84" si="2">D77/C77*100</f>
        <v>100</v>
      </c>
    </row>
    <row r="78" spans="1:7" ht="15.5" x14ac:dyDescent="0.35">
      <c r="A78" s="138" t="s">
        <v>64</v>
      </c>
      <c r="B78" s="140">
        <v>8514000</v>
      </c>
      <c r="C78" s="140">
        <v>8706800</v>
      </c>
      <c r="D78" s="140">
        <v>7304483</v>
      </c>
      <c r="E78" s="139" t="s">
        <v>65</v>
      </c>
      <c r="F78" s="171">
        <f t="shared" si="2"/>
        <v>83.89400238893738</v>
      </c>
    </row>
    <row r="79" spans="1:7" ht="15.5" x14ac:dyDescent="0.35">
      <c r="A79" s="138" t="s">
        <v>87</v>
      </c>
      <c r="B79" s="140">
        <v>19950</v>
      </c>
      <c r="C79" s="140">
        <v>16036.42</v>
      </c>
      <c r="D79" s="140">
        <v>1714</v>
      </c>
      <c r="E79" s="141" t="s">
        <v>83</v>
      </c>
      <c r="F79" s="171">
        <f t="shared" si="2"/>
        <v>10.688171050645966</v>
      </c>
    </row>
    <row r="80" spans="1:7" ht="15.5" x14ac:dyDescent="0.35">
      <c r="A80" s="138" t="s">
        <v>66</v>
      </c>
      <c r="B80" s="140">
        <v>200000</v>
      </c>
      <c r="C80" s="140">
        <v>100</v>
      </c>
      <c r="D80" s="140">
        <v>50</v>
      </c>
      <c r="E80" s="139" t="s">
        <v>84</v>
      </c>
      <c r="F80" s="171">
        <f t="shared" si="2"/>
        <v>50</v>
      </c>
    </row>
    <row r="81" spans="1:6" ht="15.5" x14ac:dyDescent="0.35">
      <c r="A81" s="143" t="s">
        <v>67</v>
      </c>
      <c r="B81" s="144">
        <v>567500</v>
      </c>
      <c r="C81" s="140">
        <v>561219.55000000005</v>
      </c>
      <c r="D81" s="140">
        <v>573105</v>
      </c>
      <c r="E81" s="139" t="s">
        <v>82</v>
      </c>
      <c r="F81" s="171">
        <f t="shared" si="2"/>
        <v>102.11778973130924</v>
      </c>
    </row>
    <row r="82" spans="1:6" ht="15.5" x14ac:dyDescent="0.35">
      <c r="A82" s="142" t="s">
        <v>68</v>
      </c>
      <c r="B82" s="140">
        <v>16300</v>
      </c>
      <c r="C82" s="140">
        <v>6286663.1100000003</v>
      </c>
      <c r="D82" s="140">
        <v>6251500</v>
      </c>
      <c r="E82" s="139" t="s">
        <v>85</v>
      </c>
      <c r="F82" s="171">
        <f t="shared" si="2"/>
        <v>99.440671316647027</v>
      </c>
    </row>
    <row r="83" spans="1:6" ht="15.5" x14ac:dyDescent="0.35">
      <c r="A83" s="142" t="s">
        <v>69</v>
      </c>
      <c r="B83" s="140">
        <v>3500</v>
      </c>
      <c r="C83" s="140">
        <v>2000</v>
      </c>
      <c r="D83" s="140">
        <v>1848</v>
      </c>
      <c r="E83" s="139" t="s">
        <v>86</v>
      </c>
      <c r="F83" s="171">
        <f t="shared" si="2"/>
        <v>92.4</v>
      </c>
    </row>
    <row r="84" spans="1:6" ht="17.5" x14ac:dyDescent="0.35">
      <c r="A84" s="148" t="s">
        <v>70</v>
      </c>
      <c r="B84" s="161">
        <f>B75+B77+B78+B79+B80+B81+B82+B83</f>
        <v>9783200</v>
      </c>
      <c r="C84" s="161">
        <f>SUM(C75:C83)</f>
        <v>15882869.080000002</v>
      </c>
      <c r="D84" s="161">
        <f>D75+D76+D77+D78+D79+D80+D81+D82+D83</f>
        <v>14442710</v>
      </c>
      <c r="E84" s="149" t="s">
        <v>71</v>
      </c>
      <c r="F84" s="171">
        <f t="shared" si="2"/>
        <v>90.932626386667906</v>
      </c>
    </row>
    <row r="86" spans="1:6" x14ac:dyDescent="0.35">
      <c r="A86" s="165" t="s">
        <v>88</v>
      </c>
      <c r="B86" s="166">
        <v>14442710</v>
      </c>
    </row>
    <row r="87" spans="1:6" x14ac:dyDescent="0.35">
      <c r="A87" s="165" t="s">
        <v>89</v>
      </c>
      <c r="B87" s="166">
        <v>8345866</v>
      </c>
    </row>
    <row r="88" spans="1:6" x14ac:dyDescent="0.35">
      <c r="A88" s="165" t="s">
        <v>90</v>
      </c>
      <c r="B88" s="167" t="s">
        <v>91</v>
      </c>
    </row>
    <row r="91" spans="1:6" x14ac:dyDescent="0.35">
      <c r="A91" t="s">
        <v>100</v>
      </c>
      <c r="E91" t="s">
        <v>102</v>
      </c>
    </row>
    <row r="92" spans="1:6" x14ac:dyDescent="0.35">
      <c r="A92" t="s">
        <v>101</v>
      </c>
      <c r="E92" t="s">
        <v>103</v>
      </c>
    </row>
    <row r="95" spans="1:6" x14ac:dyDescent="0.35">
      <c r="A95" t="s">
        <v>104</v>
      </c>
    </row>
  </sheetData>
  <mergeCells count="5">
    <mergeCell ref="F52:F53"/>
    <mergeCell ref="A70:B70"/>
    <mergeCell ref="D52:E52"/>
    <mergeCell ref="D2:E2"/>
    <mergeCell ref="G2:G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lap1</cp:lastModifiedBy>
  <cp:lastPrinted>2022-02-09T17:13:27Z</cp:lastPrinted>
  <dcterms:created xsi:type="dcterms:W3CDTF">2022-02-09T15:18:39Z</dcterms:created>
  <dcterms:modified xsi:type="dcterms:W3CDTF">2022-02-22T10:00:20Z</dcterms:modified>
</cp:coreProperties>
</file>